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5670" activeTab="1"/>
  </bookViews>
  <sheets>
    <sheet name="Hoja2" sheetId="2" r:id="rId1"/>
    <sheet name="Hoja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3" i="1"/>
  <c r="E103"/>
  <c r="A25"/>
  <c r="B191"/>
  <c r="B181"/>
  <c r="B173"/>
  <c r="B163"/>
  <c r="B153"/>
  <c r="B141"/>
  <c r="B129"/>
  <c r="B116"/>
  <c r="B101"/>
  <c r="C92"/>
  <c r="B89"/>
  <c r="B76"/>
  <c r="A56" l="1"/>
  <c r="A48"/>
  <c r="A65"/>
  <c r="A17"/>
  <c r="A38"/>
  <c r="A32"/>
</calcChain>
</file>

<file path=xl/sharedStrings.xml><?xml version="1.0" encoding="utf-8"?>
<sst xmlns="http://schemas.openxmlformats.org/spreadsheetml/2006/main" count="190" uniqueCount="132">
  <si>
    <t>EJERCICIOS DE MEDIDAS DE ALMACENAMIETO</t>
  </si>
  <si>
    <t xml:space="preserve">1.  Un disco duro posee una capacidad de almacenamiento de 88.276,80MB y su espacio utilizado es 10,7GB con programas instalados y 1.048.231 KB en archivos de textos y en otros archivos 3.045.760.996 Bytes.
cual es la cantidad de GB libres en dicho disco?
Convierta los gigabytes libres a Mb, Tb, Kb
</t>
  </si>
  <si>
    <t>ANALISIS</t>
  </si>
  <si>
    <t>X</t>
  </si>
  <si>
    <t>Gb</t>
  </si>
  <si>
    <t>RESPUESTA</t>
  </si>
  <si>
    <t>1.048.231 kb</t>
  </si>
  <si>
    <t xml:space="preserve">1B es igual a               </t>
  </si>
  <si>
    <t xml:space="preserve">                   1073741824B</t>
  </si>
  <si>
    <t>CONVERTIDOS</t>
  </si>
  <si>
    <t>Procedimientos</t>
  </si>
  <si>
    <t>Este es el espacio libre en Gb</t>
  </si>
  <si>
    <t>1 Gb es igual</t>
  </si>
  <si>
    <t>1.024Mb</t>
  </si>
  <si>
    <t>Mb</t>
  </si>
  <si>
    <t>El espacio libre es de 71,67Gb vamos a convertirlo,Tb</t>
  </si>
  <si>
    <t>Tb</t>
  </si>
  <si>
    <t>El espacio libre es de 71,67Gb vamos a convertirlo en Kb</t>
  </si>
  <si>
    <t>1.048.576Kb</t>
  </si>
  <si>
    <t>71,68Gb</t>
  </si>
  <si>
    <t>El espacio libre es de 71,68Gb vamos a convertirlo Mb</t>
  </si>
  <si>
    <t>1024 Gb es igual</t>
  </si>
  <si>
    <t>1 Tb</t>
  </si>
  <si>
    <t>Kb</t>
  </si>
  <si>
    <t>¿Que es lo que tenemos?</t>
  </si>
  <si>
    <t>88.276,80Mb  a   Gb------------------------------</t>
  </si>
  <si>
    <t>10,7GB          -----------------------</t>
  </si>
  <si>
    <t>1.048.231Kb a Gb------------------------</t>
  </si>
  <si>
    <t>3.045.760.996By a Gb-----------------------</t>
  </si>
  <si>
    <t xml:space="preserve"> Ahora que sabemos el valor en Gb, podemos calcualar la cantidad que  tiene libre el Disco duro.</t>
  </si>
  <si>
    <t>304576099GB</t>
  </si>
  <si>
    <t>2. Cuantos kb tiene 40Gb</t>
  </si>
  <si>
    <t>1,048,576Kb</t>
  </si>
  <si>
    <t>40Gb</t>
  </si>
  <si>
    <t>X=</t>
  </si>
  <si>
    <t>40Gb x 1,048,576Kb</t>
  </si>
  <si>
    <t xml:space="preserve">x= </t>
  </si>
  <si>
    <t xml:space="preserve">Analisis </t>
  </si>
  <si>
    <t>Tenemos 4Gb</t>
  </si>
  <si>
    <t>2.5Kb los tengo que convertir a Gb y 850Kb</t>
  </si>
  <si>
    <t>1Gb es igual a--------------</t>
  </si>
  <si>
    <t>1,024Mb</t>
  </si>
  <si>
    <t>2,5Mb</t>
  </si>
  <si>
    <t>2,5Mb   x     1Gb</t>
  </si>
  <si>
    <t xml:space="preserve">            1,024Mb</t>
  </si>
  <si>
    <t>4Gb /0,0024Gb</t>
  </si>
  <si>
    <t>Respuesta: caben en la memoria de 4Gb que pesan 2,5 megas 1,667 fotos</t>
  </si>
  <si>
    <t>1048,576Kb</t>
  </si>
  <si>
    <t>850Kb</t>
  </si>
  <si>
    <t xml:space="preserve">           1,048,576 Kb</t>
  </si>
  <si>
    <t xml:space="preserve">            1Gb    x  850Kb</t>
  </si>
  <si>
    <t>4Gb dividido en 0,0008Gb son iguales 500 fotos</t>
  </si>
  <si>
    <t>Respuesta: caben en la memoria de 4Gb, 500 fotos que pesen 850Kb</t>
  </si>
  <si>
    <t>4. Cuantos Kb hay en 2000Mb</t>
  </si>
  <si>
    <t>Kb es igual a   1</t>
  </si>
  <si>
    <t xml:space="preserve">2,000Mb          </t>
  </si>
  <si>
    <t>2,000Mb       x        1,024Kb</t>
  </si>
  <si>
    <t xml:space="preserve">                      1Mb</t>
  </si>
  <si>
    <t>Respuesta:</t>
  </si>
  <si>
    <t>En 2,000Mb hay    2,048,000Kb</t>
  </si>
  <si>
    <t>5.  ¿20,000,000 de Mb a cuantos Tb equivalen?</t>
  </si>
  <si>
    <t>1Tb              es igual a---------------------</t>
  </si>
  <si>
    <t>1,048,576Mb</t>
  </si>
  <si>
    <t>20,000,000Mb</t>
  </si>
  <si>
    <t>20,000,000Mb     x        1Tb</t>
  </si>
  <si>
    <t xml:space="preserve">                 1,048,576Mb</t>
  </si>
  <si>
    <t>20.000.000Mb equivalen a 19.073Tb</t>
  </si>
  <si>
    <t>6. La información del disco es 30,000Gb, cuantos DVD se necesitan para almacenar dicha información.</t>
  </si>
  <si>
    <t>Analisis</t>
  </si>
  <si>
    <t>1 DVD es igual a-----------</t>
  </si>
  <si>
    <t>50Gb</t>
  </si>
  <si>
    <t>1  DVD le caven        50Gb</t>
  </si>
  <si>
    <t>30.000Gb</t>
  </si>
  <si>
    <t>30,000Gb     x   1DVD</t>
  </si>
  <si>
    <t xml:space="preserve">                   50Gb</t>
  </si>
  <si>
    <t>Necesitaria 600 DVD</t>
  </si>
  <si>
    <t>7. ¿50,012Tb a cuantas Mb,Tb,Gb euivale?</t>
  </si>
  <si>
    <t>1Tb es igual a------------</t>
  </si>
  <si>
    <t>50,012Tb     a cuantos Mb</t>
  </si>
  <si>
    <t>50,012Tb  x  1,048,576Mb</t>
  </si>
  <si>
    <t xml:space="preserve">                      1Tb</t>
  </si>
  <si>
    <t>50,012Tb</t>
  </si>
  <si>
    <t>1TB es igual a----------</t>
  </si>
  <si>
    <t>50,012Tb      x     1024Gb</t>
  </si>
  <si>
    <t>1,024Gb</t>
  </si>
  <si>
    <t xml:space="preserve">                 1Tb</t>
  </si>
  <si>
    <t>8. Una memoria USB es de 8Gb, a cuantas Tb y Mb equivale</t>
  </si>
  <si>
    <t>1Tb es igual a--------------</t>
  </si>
  <si>
    <t>XTb tienen                                8Gb</t>
  </si>
  <si>
    <t>8Gb      x     1Tb</t>
  </si>
  <si>
    <t xml:space="preserve">           1,024Gb</t>
  </si>
  <si>
    <t>8Gb  ------------</t>
  </si>
  <si>
    <t>x Mb</t>
  </si>
  <si>
    <t>1Gb es igual a-------</t>
  </si>
  <si>
    <t>1024Mb</t>
  </si>
  <si>
    <t>8Gb   x   1,024MB</t>
  </si>
  <si>
    <t xml:space="preserve">                1 GB</t>
  </si>
  <si>
    <t xml:space="preserve">X= </t>
  </si>
  <si>
    <t>DVD</t>
  </si>
  <si>
    <t>1B es igual a ------------</t>
  </si>
  <si>
    <t>8Bits</t>
  </si>
  <si>
    <t xml:space="preserve">20,000B   a cuantos </t>
  </si>
  <si>
    <t>20,000B x 8bits</t>
  </si>
  <si>
    <t xml:space="preserve">                      1B</t>
  </si>
  <si>
    <t>Bits</t>
  </si>
  <si>
    <t>10. ¿220,000,000B a cuantas Gb equivales?</t>
  </si>
  <si>
    <t>1Gb es igual a -----------</t>
  </si>
  <si>
    <t>X Gb tiene------------</t>
  </si>
  <si>
    <t>220,000,000Bits</t>
  </si>
  <si>
    <t>220,000,000Bts   x  1Gb</t>
  </si>
  <si>
    <t xml:space="preserve">                1073741824Bits</t>
  </si>
  <si>
    <t>220,000,000B equivalen a 0,20Gb</t>
  </si>
  <si>
    <t>1Gb es igual a --------------</t>
  </si>
  <si>
    <t xml:space="preserve">                    1Gb</t>
  </si>
  <si>
    <t>X Kb</t>
  </si>
  <si>
    <t>Respuesta: si la capacidad es de 86.21Gb le resto el espacio utilizado entonces queda asi: =</t>
  </si>
  <si>
    <t>1Gb es igual  a ----------                  1.024Mb</t>
  </si>
  <si>
    <t>X Gb</t>
  </si>
  <si>
    <t>88.276,80Mb</t>
  </si>
  <si>
    <t>a-------</t>
  </si>
  <si>
    <t>1Gb es igual               a  1.024by</t>
  </si>
  <si>
    <t>1,024B</t>
  </si>
  <si>
    <t>xGb</t>
  </si>
  <si>
    <t>3.¿Una camara tiene una memoria de 46B, cuantas fotos pueden entrar de  2,5 Mb y cuantas pueden entrar de 850Kb?</t>
  </si>
  <si>
    <t>XGb</t>
  </si>
  <si>
    <t>X Tb</t>
  </si>
  <si>
    <t>1Mb     igual a          1,024Kb</t>
  </si>
  <si>
    <t xml:space="preserve">    X                           </t>
  </si>
  <si>
    <t>X Mb</t>
  </si>
  <si>
    <t>Bi equivales</t>
  </si>
  <si>
    <t>20,0000B que tiene el documento eqivales a 160,000bits,</t>
  </si>
  <si>
    <t>9. Un documento realizado en Word tiene 20,000 a cuantos Bits equivale?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</si>
</sst>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2" borderId="4" xfId="0" applyNumberForma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/>
    <xf numFmtId="0" fontId="0" fillId="2" borderId="4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/>
    <xf numFmtId="0" fontId="1" fillId="0" borderId="0" xfId="0" applyFont="1" applyBorder="1"/>
    <xf numFmtId="0" fontId="0" fillId="0" borderId="10" xfId="0" applyBorder="1"/>
    <xf numFmtId="0" fontId="0" fillId="2" borderId="0" xfId="0" applyFill="1" applyBorder="1"/>
    <xf numFmtId="164" fontId="0" fillId="2" borderId="0" xfId="0" applyNumberFormat="1" applyFill="1" applyBorder="1"/>
    <xf numFmtId="0" fontId="1" fillId="0" borderId="6" xfId="0" applyFont="1" applyBorder="1"/>
    <xf numFmtId="0" fontId="1" fillId="0" borderId="7" xfId="0" applyFont="1" applyBorder="1"/>
    <xf numFmtId="2" fontId="0" fillId="2" borderId="0" xfId="0" applyNumberFormat="1" applyFill="1" applyBorder="1"/>
    <xf numFmtId="165" fontId="0" fillId="2" borderId="0" xfId="0" applyNumberFormat="1" applyFill="1" applyBorder="1"/>
    <xf numFmtId="0" fontId="1" fillId="4" borderId="0" xfId="0" applyFont="1" applyFill="1" applyBorder="1"/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5"/>
  <sheetViews>
    <sheetView tabSelected="1" topLeftCell="A4" workbookViewId="0">
      <selection activeCell="A208" sqref="A208:T233"/>
    </sheetView>
  </sheetViews>
  <sheetFormatPr baseColWidth="10" defaultRowHeight="15"/>
  <cols>
    <col min="1" max="2" width="12" bestFit="1" customWidth="1"/>
  </cols>
  <sheetData>
    <row r="1" spans="1:6">
      <c r="A1" s="5"/>
      <c r="B1" s="6"/>
      <c r="C1" s="6"/>
      <c r="D1" s="6"/>
      <c r="E1" s="6"/>
      <c r="F1" s="7"/>
    </row>
    <row r="2" spans="1:6" ht="15.75">
      <c r="A2" s="33" t="s">
        <v>0</v>
      </c>
      <c r="B2" s="34"/>
      <c r="C2" s="34"/>
      <c r="D2" s="34"/>
      <c r="E2" s="34"/>
      <c r="F2" s="35"/>
    </row>
    <row r="3" spans="1:6">
      <c r="A3" s="8"/>
      <c r="B3" s="1"/>
      <c r="C3" s="1"/>
      <c r="D3" s="1"/>
      <c r="E3" s="1"/>
      <c r="F3" s="9"/>
    </row>
    <row r="4" spans="1:6" ht="91.5" customHeight="1">
      <c r="A4" s="36" t="s">
        <v>1</v>
      </c>
      <c r="B4" s="37"/>
      <c r="C4" s="37"/>
      <c r="D4" s="37"/>
      <c r="E4" s="37"/>
      <c r="F4" s="38"/>
    </row>
    <row r="5" spans="1:6">
      <c r="A5" s="8"/>
      <c r="B5" s="1"/>
      <c r="C5" s="2"/>
      <c r="D5" s="1"/>
      <c r="E5" s="2"/>
      <c r="F5" s="9"/>
    </row>
    <row r="6" spans="1:6">
      <c r="A6" s="8" t="s">
        <v>24</v>
      </c>
      <c r="B6" s="1"/>
      <c r="C6" s="1"/>
      <c r="D6" s="1"/>
      <c r="E6" s="2" t="s">
        <v>2</v>
      </c>
      <c r="F6" s="9"/>
    </row>
    <row r="7" spans="1:6">
      <c r="A7" s="8"/>
      <c r="B7" s="1"/>
      <c r="C7" s="1"/>
      <c r="D7" s="1"/>
      <c r="E7" s="1" t="s">
        <v>9</v>
      </c>
      <c r="F7" s="9"/>
    </row>
    <row r="8" spans="1:6">
      <c r="A8" s="8" t="s">
        <v>25</v>
      </c>
      <c r="B8" s="1"/>
      <c r="C8" s="1"/>
      <c r="D8" s="1"/>
      <c r="E8" s="1">
        <v>86.217799999999997</v>
      </c>
      <c r="F8" s="9" t="s">
        <v>4</v>
      </c>
    </row>
    <row r="9" spans="1:6">
      <c r="A9" s="8" t="s">
        <v>26</v>
      </c>
      <c r="B9" s="1"/>
      <c r="C9" s="1"/>
      <c r="D9" s="1"/>
      <c r="E9" s="3">
        <v>10.7</v>
      </c>
      <c r="F9" s="9" t="s">
        <v>4</v>
      </c>
    </row>
    <row r="10" spans="1:6">
      <c r="A10" s="8" t="s">
        <v>27</v>
      </c>
      <c r="B10" s="1"/>
      <c r="C10" s="1"/>
      <c r="D10" s="1"/>
      <c r="E10" s="3">
        <v>0.99970000000000003</v>
      </c>
      <c r="F10" s="9" t="s">
        <v>4</v>
      </c>
    </row>
    <row r="11" spans="1:6">
      <c r="A11" s="8" t="s">
        <v>28</v>
      </c>
      <c r="B11" s="1"/>
      <c r="C11" s="1"/>
      <c r="D11" s="1"/>
      <c r="E11" s="3">
        <v>2.8365999999999998</v>
      </c>
      <c r="F11" s="9" t="s">
        <v>4</v>
      </c>
    </row>
    <row r="12" spans="1:6">
      <c r="A12" s="8"/>
      <c r="B12" s="1"/>
      <c r="C12" s="1"/>
      <c r="D12" s="1"/>
      <c r="E12" s="1"/>
      <c r="F12" s="9"/>
    </row>
    <row r="13" spans="1:6">
      <c r="A13" s="39" t="s">
        <v>29</v>
      </c>
      <c r="B13" s="40"/>
      <c r="C13" s="40"/>
      <c r="D13" s="40"/>
      <c r="E13" s="40"/>
      <c r="F13" s="41"/>
    </row>
    <row r="14" spans="1:6">
      <c r="A14" s="39"/>
      <c r="B14" s="40"/>
      <c r="C14" s="40"/>
      <c r="D14" s="40"/>
      <c r="E14" s="40"/>
      <c r="F14" s="41"/>
    </row>
    <row r="15" spans="1:6">
      <c r="A15" s="39" t="s">
        <v>115</v>
      </c>
      <c r="B15" s="40"/>
      <c r="C15" s="40"/>
      <c r="D15" s="40"/>
      <c r="E15" s="40"/>
      <c r="F15" s="41"/>
    </row>
    <row r="16" spans="1:6">
      <c r="A16" s="39"/>
      <c r="B16" s="40"/>
      <c r="C16" s="40"/>
      <c r="D16" s="40"/>
      <c r="E16" s="40"/>
      <c r="F16" s="41"/>
    </row>
    <row r="17" spans="1:6" ht="27" customHeight="1">
      <c r="A17" s="10">
        <f>E8-E9-E10-E11</f>
        <v>71.681499999999986</v>
      </c>
      <c r="B17" s="4" t="s">
        <v>11</v>
      </c>
      <c r="C17" s="4"/>
      <c r="D17" s="4"/>
      <c r="E17" s="4"/>
      <c r="F17" s="11"/>
    </row>
    <row r="18" spans="1:6">
      <c r="A18" s="12"/>
      <c r="B18" s="4"/>
      <c r="C18" s="4"/>
      <c r="D18" s="4"/>
      <c r="E18" s="4"/>
      <c r="F18" s="11"/>
    </row>
    <row r="19" spans="1:6">
      <c r="A19" s="42" t="s">
        <v>10</v>
      </c>
      <c r="B19" s="43"/>
      <c r="C19" s="43"/>
      <c r="D19" s="43"/>
      <c r="E19" s="43"/>
      <c r="F19" s="44"/>
    </row>
    <row r="20" spans="1:6">
      <c r="A20" s="8" t="s">
        <v>116</v>
      </c>
      <c r="B20" s="1"/>
      <c r="C20" s="1"/>
      <c r="D20" s="1"/>
      <c r="E20" s="1"/>
      <c r="F20" s="9"/>
    </row>
    <row r="21" spans="1:6">
      <c r="A21" s="8"/>
      <c r="B21" s="1"/>
      <c r="C21" s="1"/>
      <c r="D21" s="1"/>
      <c r="E21" s="1"/>
      <c r="F21" s="9"/>
    </row>
    <row r="22" spans="1:6">
      <c r="A22" s="13" t="s">
        <v>117</v>
      </c>
      <c r="B22" s="1"/>
      <c r="C22" s="1" t="s">
        <v>118</v>
      </c>
      <c r="D22" s="1"/>
      <c r="E22" s="1"/>
      <c r="F22" s="9"/>
    </row>
    <row r="23" spans="1:6">
      <c r="A23" s="8"/>
      <c r="B23" s="1"/>
      <c r="C23" s="1"/>
      <c r="D23" s="1"/>
      <c r="E23" s="1"/>
      <c r="F23" s="9"/>
    </row>
    <row r="24" spans="1:6">
      <c r="A24" s="8" t="s">
        <v>5</v>
      </c>
      <c r="B24" s="1"/>
      <c r="C24" s="1"/>
      <c r="D24" s="1"/>
      <c r="E24" s="1"/>
      <c r="F24" s="9"/>
    </row>
    <row r="25" spans="1:6">
      <c r="A25" s="14">
        <f>88276.8*1/1024</f>
        <v>86.207812500000003</v>
      </c>
      <c r="B25" s="1" t="s">
        <v>4</v>
      </c>
      <c r="C25" s="1"/>
      <c r="D25" s="1"/>
      <c r="E25" s="1"/>
      <c r="F25" s="9"/>
    </row>
    <row r="26" spans="1:6">
      <c r="A26" s="8"/>
      <c r="B26" s="1"/>
      <c r="C26" s="1"/>
      <c r="D26" s="1"/>
      <c r="E26" s="1"/>
      <c r="F26" s="9"/>
    </row>
    <row r="27" spans="1:6">
      <c r="A27" s="8"/>
      <c r="B27" s="1"/>
      <c r="C27" s="1"/>
      <c r="D27" s="1"/>
      <c r="E27" s="1"/>
      <c r="F27" s="9"/>
    </row>
    <row r="28" spans="1:6">
      <c r="A28" s="8" t="s">
        <v>120</v>
      </c>
      <c r="B28" s="1" t="s">
        <v>119</v>
      </c>
      <c r="C28" s="1" t="s">
        <v>121</v>
      </c>
      <c r="D28" s="1"/>
      <c r="E28" s="1"/>
      <c r="F28" s="9"/>
    </row>
    <row r="29" spans="1:6">
      <c r="A29" s="13" t="s">
        <v>3</v>
      </c>
      <c r="B29" s="1"/>
      <c r="C29" s="19" t="s">
        <v>6</v>
      </c>
      <c r="D29" s="1"/>
      <c r="E29" s="1"/>
      <c r="F29" s="9"/>
    </row>
    <row r="30" spans="1:6">
      <c r="A30" s="8"/>
      <c r="B30" s="1"/>
      <c r="C30" s="1"/>
      <c r="D30" s="1"/>
      <c r="E30" s="1"/>
      <c r="F30" s="9"/>
    </row>
    <row r="31" spans="1:6">
      <c r="A31" s="8" t="s">
        <v>5</v>
      </c>
      <c r="B31" s="1"/>
      <c r="C31" s="1"/>
      <c r="D31" s="1"/>
      <c r="E31" s="1"/>
      <c r="F31" s="9"/>
    </row>
    <row r="32" spans="1:6">
      <c r="A32" s="14">
        <f>1*1048231/1048576</f>
        <v>0.99967098236083984</v>
      </c>
      <c r="B32" s="1" t="s">
        <v>4</v>
      </c>
      <c r="C32" s="1"/>
      <c r="D32" s="1"/>
      <c r="E32" s="1"/>
      <c r="F32" s="9"/>
    </row>
    <row r="33" spans="1:6">
      <c r="A33" s="8"/>
      <c r="B33" s="1"/>
      <c r="C33" s="1"/>
      <c r="D33" s="1"/>
      <c r="E33" s="1"/>
      <c r="F33" s="9"/>
    </row>
    <row r="34" spans="1:6">
      <c r="A34" s="8"/>
      <c r="B34" s="1"/>
      <c r="C34" s="1"/>
      <c r="D34" s="1"/>
      <c r="E34" s="1"/>
      <c r="F34" s="9"/>
    </row>
    <row r="35" spans="1:6">
      <c r="A35" s="8" t="s">
        <v>7</v>
      </c>
      <c r="B35" s="1" t="s">
        <v>8</v>
      </c>
      <c r="C35" s="1"/>
      <c r="D35" s="1"/>
      <c r="E35" s="1"/>
      <c r="F35" s="9"/>
    </row>
    <row r="36" spans="1:6">
      <c r="A36" s="8" t="s">
        <v>3</v>
      </c>
      <c r="B36" s="1"/>
      <c r="C36" s="1" t="s">
        <v>30</v>
      </c>
      <c r="D36" s="1"/>
      <c r="E36" s="1"/>
      <c r="F36" s="9"/>
    </row>
    <row r="37" spans="1:6">
      <c r="A37" s="8" t="s">
        <v>5</v>
      </c>
      <c r="B37" s="1"/>
      <c r="C37" s="1"/>
      <c r="D37" s="1"/>
      <c r="E37" s="1"/>
      <c r="F37" s="9"/>
    </row>
    <row r="38" spans="1:6">
      <c r="A38" s="14">
        <f>1*3045760996/1073741824</f>
        <v>2.8365859724581242</v>
      </c>
      <c r="B38" s="1" t="s">
        <v>4</v>
      </c>
      <c r="C38" s="1"/>
      <c r="D38" s="1"/>
      <c r="E38" s="1"/>
      <c r="F38" s="9"/>
    </row>
    <row r="39" spans="1:6">
      <c r="A39" s="8"/>
      <c r="B39" s="1"/>
      <c r="C39" s="1"/>
      <c r="D39" s="1"/>
      <c r="E39" s="1"/>
      <c r="F39" s="9"/>
    </row>
    <row r="40" spans="1:6">
      <c r="A40" s="8"/>
      <c r="B40" s="1"/>
      <c r="C40" s="1"/>
      <c r="D40" s="1"/>
      <c r="E40" s="1"/>
      <c r="F40" s="9"/>
    </row>
    <row r="41" spans="1:6">
      <c r="A41" s="8"/>
      <c r="B41" s="1"/>
      <c r="C41" s="1"/>
      <c r="D41" s="1"/>
      <c r="E41" s="1"/>
      <c r="F41" s="9"/>
    </row>
    <row r="42" spans="1:6">
      <c r="A42" s="8"/>
      <c r="B42" s="1"/>
      <c r="C42" s="1"/>
      <c r="D42" s="1"/>
      <c r="E42" s="1"/>
      <c r="F42" s="9"/>
    </row>
    <row r="43" spans="1:6">
      <c r="A43" s="20" t="s">
        <v>20</v>
      </c>
      <c r="B43" s="21"/>
      <c r="C43" s="21"/>
      <c r="D43" s="21"/>
      <c r="E43" s="21"/>
      <c r="F43" s="9"/>
    </row>
    <row r="44" spans="1:6">
      <c r="A44" s="8"/>
      <c r="B44" s="1"/>
      <c r="C44" s="1"/>
      <c r="D44" s="1"/>
      <c r="E44" s="1"/>
      <c r="F44" s="9"/>
    </row>
    <row r="45" spans="1:6">
      <c r="A45" s="8" t="s">
        <v>12</v>
      </c>
      <c r="B45" s="1"/>
      <c r="C45" s="1" t="s">
        <v>13</v>
      </c>
      <c r="D45" s="1"/>
      <c r="E45" s="1"/>
      <c r="F45" s="9"/>
    </row>
    <row r="46" spans="1:6">
      <c r="A46" s="8" t="s">
        <v>19</v>
      </c>
      <c r="B46" s="1"/>
      <c r="C46" s="1" t="s">
        <v>3</v>
      </c>
      <c r="D46" s="1"/>
      <c r="E46" s="1"/>
      <c r="F46" s="9"/>
    </row>
    <row r="47" spans="1:6">
      <c r="A47" s="8"/>
      <c r="B47" s="1"/>
      <c r="C47" s="1"/>
      <c r="D47" s="1"/>
      <c r="E47" s="1"/>
      <c r="F47" s="9"/>
    </row>
    <row r="48" spans="1:6">
      <c r="A48" s="15">
        <f>71.68*1024/1</f>
        <v>73400.320000000007</v>
      </c>
      <c r="B48" s="1" t="s">
        <v>14</v>
      </c>
      <c r="C48" s="1"/>
      <c r="D48" s="1"/>
      <c r="E48" s="1"/>
      <c r="F48" s="9"/>
    </row>
    <row r="49" spans="1:6" ht="15.75" thickBot="1">
      <c r="A49" s="16"/>
      <c r="B49" s="17"/>
      <c r="C49" s="17"/>
      <c r="D49" s="17"/>
      <c r="E49" s="17"/>
      <c r="F49" s="18"/>
    </row>
    <row r="50" spans="1:6">
      <c r="A50" s="5"/>
      <c r="B50" s="6"/>
      <c r="C50" s="6"/>
      <c r="D50" s="6"/>
      <c r="E50" s="6"/>
      <c r="F50" s="7"/>
    </row>
    <row r="51" spans="1:6">
      <c r="A51" s="20" t="s">
        <v>15</v>
      </c>
      <c r="B51" s="21"/>
      <c r="C51" s="21"/>
      <c r="D51" s="21"/>
      <c r="E51" s="21"/>
      <c r="F51" s="9"/>
    </row>
    <row r="52" spans="1:6">
      <c r="A52" s="8"/>
      <c r="B52" s="1"/>
      <c r="C52" s="1"/>
      <c r="D52" s="1"/>
      <c r="E52" s="1"/>
      <c r="F52" s="9"/>
    </row>
    <row r="53" spans="1:6">
      <c r="A53" s="8" t="s">
        <v>21</v>
      </c>
      <c r="B53" s="1"/>
      <c r="C53" s="1" t="s">
        <v>22</v>
      </c>
      <c r="D53" s="1"/>
      <c r="E53" s="1"/>
      <c r="F53" s="9"/>
    </row>
    <row r="54" spans="1:6">
      <c r="A54" s="8" t="s">
        <v>19</v>
      </c>
      <c r="B54" s="1"/>
      <c r="C54" s="1" t="s">
        <v>3</v>
      </c>
      <c r="D54" s="1"/>
      <c r="E54" s="1"/>
      <c r="F54" s="9"/>
    </row>
    <row r="55" spans="1:6">
      <c r="A55" s="8"/>
      <c r="B55" s="1"/>
      <c r="C55" s="1"/>
      <c r="D55" s="1"/>
      <c r="E55" s="1"/>
      <c r="F55" s="9"/>
    </row>
    <row r="56" spans="1:6">
      <c r="A56" s="15">
        <f>71.68*1/1024</f>
        <v>7.0000000000000007E-2</v>
      </c>
      <c r="B56" s="1" t="s">
        <v>16</v>
      </c>
      <c r="C56" s="1"/>
      <c r="D56" s="1"/>
      <c r="E56" s="1"/>
      <c r="F56" s="9"/>
    </row>
    <row r="57" spans="1:6">
      <c r="A57" s="8"/>
      <c r="B57" s="1"/>
      <c r="C57" s="1"/>
      <c r="D57" s="1"/>
      <c r="E57" s="1"/>
      <c r="F57" s="9"/>
    </row>
    <row r="58" spans="1:6">
      <c r="A58" s="8"/>
      <c r="B58" s="1"/>
      <c r="C58" s="1"/>
      <c r="D58" s="1"/>
      <c r="E58" s="1"/>
      <c r="F58" s="9"/>
    </row>
    <row r="59" spans="1:6">
      <c r="A59" s="8"/>
      <c r="B59" s="1"/>
      <c r="C59" s="1"/>
      <c r="D59" s="1"/>
      <c r="E59" s="1"/>
      <c r="F59" s="9"/>
    </row>
    <row r="60" spans="1:6">
      <c r="A60" s="20" t="s">
        <v>17</v>
      </c>
      <c r="B60" s="21"/>
      <c r="C60" s="21"/>
      <c r="D60" s="21"/>
      <c r="E60" s="21"/>
      <c r="F60" s="9"/>
    </row>
    <row r="61" spans="1:6">
      <c r="A61" s="8"/>
      <c r="B61" s="1"/>
      <c r="C61" s="1"/>
      <c r="D61" s="1"/>
      <c r="E61" s="1"/>
      <c r="F61" s="9"/>
    </row>
    <row r="62" spans="1:6">
      <c r="A62" s="8" t="s">
        <v>12</v>
      </c>
      <c r="B62" s="1"/>
      <c r="C62" s="1" t="s">
        <v>18</v>
      </c>
      <c r="D62" s="1"/>
      <c r="E62" s="1"/>
      <c r="F62" s="9"/>
    </row>
    <row r="63" spans="1:6">
      <c r="A63" s="8" t="s">
        <v>19</v>
      </c>
      <c r="B63" s="1"/>
      <c r="C63" s="1" t="s">
        <v>3</v>
      </c>
      <c r="D63" s="1"/>
      <c r="E63" s="1"/>
      <c r="F63" s="9"/>
    </row>
    <row r="64" spans="1:6">
      <c r="A64" s="8"/>
      <c r="B64" s="1"/>
      <c r="C64" s="1"/>
      <c r="D64" s="1"/>
      <c r="E64" s="1"/>
      <c r="F64" s="9"/>
    </row>
    <row r="65" spans="1:6">
      <c r="A65" s="15">
        <f>71.68*1048576/1</f>
        <v>75161927.680000007</v>
      </c>
      <c r="B65" s="1" t="s">
        <v>23</v>
      </c>
      <c r="C65" s="1"/>
      <c r="D65" s="1"/>
      <c r="E65" s="1"/>
      <c r="F65" s="9"/>
    </row>
    <row r="66" spans="1:6">
      <c r="A66" s="8"/>
      <c r="B66" s="1"/>
      <c r="C66" s="1"/>
      <c r="D66" s="1"/>
      <c r="E66" s="1"/>
      <c r="F66" s="9"/>
    </row>
    <row r="67" spans="1:6">
      <c r="A67" s="8"/>
      <c r="B67" s="1"/>
      <c r="C67" s="1"/>
      <c r="D67" s="1"/>
      <c r="E67" s="1"/>
      <c r="F67" s="9"/>
    </row>
    <row r="68" spans="1:6" ht="15" customHeight="1">
      <c r="A68" s="30" t="s">
        <v>31</v>
      </c>
      <c r="B68" s="31"/>
      <c r="C68" s="31"/>
      <c r="D68" s="31"/>
      <c r="E68" s="31"/>
      <c r="F68" s="32"/>
    </row>
    <row r="69" spans="1:6">
      <c r="A69" s="8"/>
      <c r="B69" s="1"/>
      <c r="C69" s="1"/>
      <c r="D69" s="1"/>
      <c r="E69" s="1"/>
      <c r="F69" s="9"/>
    </row>
    <row r="70" spans="1:6">
      <c r="A70" s="8" t="s">
        <v>112</v>
      </c>
      <c r="B70" s="1"/>
      <c r="C70" s="1" t="s">
        <v>32</v>
      </c>
      <c r="D70" s="1"/>
      <c r="E70" s="1"/>
      <c r="F70" s="9"/>
    </row>
    <row r="71" spans="1:6">
      <c r="A71" s="8" t="s">
        <v>33</v>
      </c>
      <c r="B71" s="1"/>
      <c r="C71" s="1" t="s">
        <v>114</v>
      </c>
      <c r="D71" s="1"/>
      <c r="E71" s="1"/>
      <c r="F71" s="9"/>
    </row>
    <row r="72" spans="1:6">
      <c r="A72" s="8"/>
      <c r="B72" s="1"/>
      <c r="C72" s="1"/>
      <c r="D72" s="1"/>
      <c r="E72" s="1"/>
      <c r="F72" s="9"/>
    </row>
    <row r="73" spans="1:6">
      <c r="A73" s="8" t="s">
        <v>34</v>
      </c>
      <c r="B73" s="1" t="s">
        <v>35</v>
      </c>
      <c r="C73" s="1"/>
      <c r="D73" s="1"/>
      <c r="E73" s="1"/>
      <c r="F73" s="9"/>
    </row>
    <row r="74" spans="1:6">
      <c r="A74" s="8"/>
      <c r="B74" s="22" t="s">
        <v>113</v>
      </c>
      <c r="C74" s="22"/>
      <c r="D74" s="1"/>
      <c r="E74" s="1"/>
      <c r="F74" s="9"/>
    </row>
    <row r="75" spans="1:6">
      <c r="A75" s="8"/>
      <c r="B75" s="1"/>
      <c r="C75" s="1"/>
      <c r="D75" s="1"/>
      <c r="E75" s="1"/>
      <c r="F75" s="9"/>
    </row>
    <row r="76" spans="1:6">
      <c r="A76" s="15" t="s">
        <v>36</v>
      </c>
      <c r="B76" s="23">
        <f>40*1048576/1</f>
        <v>41943040</v>
      </c>
      <c r="C76" s="23" t="s">
        <v>23</v>
      </c>
      <c r="D76" s="1"/>
      <c r="E76" s="1"/>
      <c r="F76" s="9"/>
    </row>
    <row r="77" spans="1:6">
      <c r="A77" s="8"/>
      <c r="B77" s="1"/>
      <c r="C77" s="1"/>
      <c r="D77" s="1"/>
      <c r="E77" s="1"/>
      <c r="F77" s="9"/>
    </row>
    <row r="78" spans="1:6" ht="30" customHeight="1">
      <c r="A78" s="30" t="s">
        <v>123</v>
      </c>
      <c r="B78" s="31"/>
      <c r="C78" s="31"/>
      <c r="D78" s="31"/>
      <c r="E78" s="31"/>
      <c r="F78" s="32"/>
    </row>
    <row r="79" spans="1:6">
      <c r="A79" s="8"/>
      <c r="B79" s="1"/>
      <c r="C79" s="1"/>
      <c r="D79" s="1"/>
      <c r="E79" s="1"/>
      <c r="F79" s="9"/>
    </row>
    <row r="80" spans="1:6">
      <c r="A80" s="8" t="s">
        <v>37</v>
      </c>
      <c r="B80" s="1"/>
      <c r="C80" s="1"/>
      <c r="D80" s="1"/>
      <c r="E80" s="1"/>
      <c r="F80" s="9"/>
    </row>
    <row r="81" spans="1:6">
      <c r="A81" s="8" t="s">
        <v>38</v>
      </c>
      <c r="B81" s="1"/>
      <c r="C81" s="1"/>
      <c r="D81" s="1"/>
      <c r="E81" s="1"/>
      <c r="F81" s="9"/>
    </row>
    <row r="82" spans="1:6">
      <c r="A82" s="8" t="s">
        <v>39</v>
      </c>
      <c r="B82" s="1"/>
      <c r="C82" s="1"/>
      <c r="D82" s="1"/>
      <c r="E82" s="1"/>
      <c r="F82" s="9"/>
    </row>
    <row r="83" spans="1:6">
      <c r="A83" s="8"/>
      <c r="B83" s="1"/>
      <c r="C83" s="1"/>
      <c r="D83" s="1"/>
      <c r="E83" s="1"/>
      <c r="F83" s="9"/>
    </row>
    <row r="84" spans="1:6">
      <c r="A84" s="8" t="s">
        <v>40</v>
      </c>
      <c r="B84" s="1"/>
      <c r="C84" s="1" t="s">
        <v>41</v>
      </c>
      <c r="D84" s="1"/>
      <c r="E84" s="1"/>
      <c r="F84" s="9"/>
    </row>
    <row r="85" spans="1:6">
      <c r="A85" s="8" t="s">
        <v>3</v>
      </c>
      <c r="B85" s="1"/>
      <c r="C85" s="1" t="s">
        <v>42</v>
      </c>
      <c r="D85" s="1"/>
      <c r="E85" s="1"/>
      <c r="F85" s="9"/>
    </row>
    <row r="86" spans="1:6">
      <c r="A86" s="8"/>
      <c r="B86" s="1"/>
      <c r="C86" s="1"/>
      <c r="D86" s="1"/>
      <c r="E86" s="1"/>
      <c r="F86" s="9"/>
    </row>
    <row r="87" spans="1:6">
      <c r="A87" s="8" t="s">
        <v>34</v>
      </c>
      <c r="B87" s="1" t="s">
        <v>43</v>
      </c>
      <c r="C87" s="1"/>
      <c r="D87" s="1"/>
      <c r="E87" s="1"/>
      <c r="F87" s="9"/>
    </row>
    <row r="88" spans="1:6">
      <c r="A88" s="8"/>
      <c r="B88" s="22" t="s">
        <v>44</v>
      </c>
      <c r="C88" s="22"/>
      <c r="D88" s="1"/>
      <c r="E88" s="1"/>
      <c r="F88" s="9"/>
    </row>
    <row r="89" spans="1:6">
      <c r="A89" s="15" t="s">
        <v>34</v>
      </c>
      <c r="B89" s="24">
        <f>2.5*1/1024</f>
        <v>2.44140625E-3</v>
      </c>
      <c r="C89" s="23" t="s">
        <v>14</v>
      </c>
      <c r="D89" s="1"/>
      <c r="E89" s="1"/>
      <c r="F89" s="9"/>
    </row>
    <row r="90" spans="1:6" ht="15.75" thickBot="1">
      <c r="A90" s="8"/>
      <c r="B90" s="1"/>
      <c r="C90" s="1"/>
      <c r="D90" s="1"/>
      <c r="E90" s="1"/>
      <c r="F90" s="9"/>
    </row>
    <row r="91" spans="1:6">
      <c r="A91" s="5"/>
      <c r="B91" s="6"/>
      <c r="C91" s="6"/>
      <c r="D91" s="6"/>
      <c r="E91" s="6"/>
      <c r="F91" s="7"/>
    </row>
    <row r="92" spans="1:6">
      <c r="A92" s="8" t="s">
        <v>45</v>
      </c>
      <c r="B92" s="1"/>
      <c r="C92" s="27">
        <f>4/0.0024</f>
        <v>1666.6666666666667</v>
      </c>
      <c r="D92" s="1"/>
      <c r="E92" s="1"/>
      <c r="F92" s="9"/>
    </row>
    <row r="93" spans="1:6">
      <c r="A93" s="20" t="s">
        <v>46</v>
      </c>
      <c r="B93" s="1"/>
      <c r="C93" s="1"/>
      <c r="D93" s="1"/>
      <c r="E93" s="1"/>
      <c r="F93" s="9"/>
    </row>
    <row r="94" spans="1:6">
      <c r="A94" s="8"/>
      <c r="B94" s="1"/>
      <c r="C94" s="1"/>
      <c r="D94" s="1"/>
      <c r="E94" s="1"/>
      <c r="F94" s="9"/>
    </row>
    <row r="95" spans="1:6">
      <c r="A95" s="8" t="s">
        <v>40</v>
      </c>
      <c r="B95" s="1"/>
      <c r="C95" s="1" t="s">
        <v>47</v>
      </c>
      <c r="D95" s="1"/>
      <c r="E95" s="1"/>
      <c r="F95" s="9"/>
    </row>
    <row r="96" spans="1:6">
      <c r="A96" s="8" t="s">
        <v>124</v>
      </c>
      <c r="B96" s="1"/>
      <c r="C96" s="1" t="s">
        <v>48</v>
      </c>
      <c r="D96" s="1"/>
      <c r="E96" s="1"/>
      <c r="F96" s="9"/>
    </row>
    <row r="97" spans="1:6">
      <c r="A97" s="8"/>
      <c r="B97" s="1"/>
      <c r="C97" s="1"/>
      <c r="D97" s="1"/>
      <c r="E97" s="1"/>
      <c r="F97" s="9"/>
    </row>
    <row r="98" spans="1:6">
      <c r="A98" s="8" t="s">
        <v>34</v>
      </c>
      <c r="B98" s="1" t="s">
        <v>50</v>
      </c>
      <c r="C98" s="1"/>
      <c r="D98" s="1"/>
      <c r="E98" s="1"/>
      <c r="F98" s="9"/>
    </row>
    <row r="99" spans="1:6">
      <c r="A99" s="8"/>
      <c r="B99" s="22" t="s">
        <v>49</v>
      </c>
      <c r="C99" s="22"/>
      <c r="D99" s="1"/>
      <c r="E99" s="1"/>
      <c r="F99" s="9"/>
    </row>
    <row r="100" spans="1:6">
      <c r="A100" s="8"/>
      <c r="B100" s="1"/>
      <c r="C100" s="1"/>
      <c r="D100" s="1"/>
      <c r="E100" s="1"/>
      <c r="F100" s="9"/>
    </row>
    <row r="101" spans="1:6">
      <c r="A101" s="8" t="s">
        <v>34</v>
      </c>
      <c r="B101" s="24">
        <f>1*850/1048576</f>
        <v>8.106231689453125E-4</v>
      </c>
      <c r="C101" s="23" t="s">
        <v>4</v>
      </c>
      <c r="D101" s="1"/>
      <c r="E101" s="1"/>
      <c r="F101" s="9"/>
    </row>
    <row r="102" spans="1:6">
      <c r="A102" s="8"/>
      <c r="B102" s="1"/>
      <c r="C102" s="1"/>
      <c r="D102" s="1"/>
      <c r="E102" s="1"/>
      <c r="F102" s="9"/>
    </row>
    <row r="103" spans="1:6">
      <c r="A103" s="8" t="s">
        <v>51</v>
      </c>
      <c r="B103" s="1"/>
      <c r="C103" s="1"/>
      <c r="D103" s="1"/>
      <c r="E103" s="23">
        <f>4/0.0008</f>
        <v>5000</v>
      </c>
      <c r="F103" s="9"/>
    </row>
    <row r="104" spans="1:6">
      <c r="A104" s="20" t="s">
        <v>52</v>
      </c>
      <c r="B104" s="1"/>
      <c r="C104" s="1"/>
      <c r="D104" s="1"/>
      <c r="E104" s="1"/>
      <c r="F104" s="9"/>
    </row>
    <row r="105" spans="1:6">
      <c r="A105" s="8"/>
      <c r="B105" s="1"/>
      <c r="C105" s="1"/>
      <c r="D105" s="1"/>
      <c r="E105" s="1"/>
      <c r="F105" s="9"/>
    </row>
    <row r="106" spans="1:6" ht="29.25" customHeight="1">
      <c r="A106" s="30" t="s">
        <v>53</v>
      </c>
      <c r="B106" s="31"/>
      <c r="C106" s="31"/>
      <c r="D106" s="31"/>
      <c r="E106" s="31"/>
      <c r="F106" s="32"/>
    </row>
    <row r="107" spans="1:6">
      <c r="A107" s="8"/>
      <c r="B107" s="1"/>
      <c r="C107" s="1"/>
      <c r="D107" s="1"/>
      <c r="E107" s="1"/>
      <c r="F107" s="9"/>
    </row>
    <row r="108" spans="1:6">
      <c r="A108" s="8" t="s">
        <v>54</v>
      </c>
      <c r="B108" s="1"/>
      <c r="C108" s="1"/>
      <c r="D108" s="1"/>
      <c r="E108" s="1"/>
      <c r="F108" s="9"/>
    </row>
    <row r="109" spans="1:6">
      <c r="A109" s="8"/>
      <c r="B109" s="1"/>
      <c r="C109" s="1"/>
      <c r="D109" s="1"/>
      <c r="E109" s="1"/>
      <c r="F109" s="9"/>
    </row>
    <row r="110" spans="1:6">
      <c r="A110" s="8" t="s">
        <v>126</v>
      </c>
      <c r="B110" s="1"/>
      <c r="C110" s="1"/>
      <c r="D110" s="1"/>
      <c r="E110" s="1"/>
      <c r="F110" s="9"/>
    </row>
    <row r="111" spans="1:6">
      <c r="A111" s="8" t="s">
        <v>55</v>
      </c>
      <c r="B111" s="1" t="s">
        <v>114</v>
      </c>
      <c r="C111" s="1"/>
      <c r="D111" s="1"/>
      <c r="E111" s="1"/>
      <c r="F111" s="9"/>
    </row>
    <row r="112" spans="1:6">
      <c r="A112" s="8"/>
      <c r="B112" s="1"/>
      <c r="C112" s="1"/>
      <c r="D112" s="1"/>
      <c r="E112" s="1"/>
      <c r="F112" s="9"/>
    </row>
    <row r="113" spans="1:6">
      <c r="A113" s="8" t="s">
        <v>34</v>
      </c>
      <c r="B113" s="1" t="s">
        <v>56</v>
      </c>
      <c r="C113" s="1"/>
      <c r="D113" s="1"/>
      <c r="E113" s="1"/>
      <c r="F113" s="9"/>
    </row>
    <row r="114" spans="1:6">
      <c r="A114" s="8"/>
      <c r="B114" s="22" t="s">
        <v>57</v>
      </c>
      <c r="C114" s="22"/>
      <c r="D114" s="1"/>
      <c r="E114" s="1"/>
      <c r="F114" s="9"/>
    </row>
    <row r="115" spans="1:6">
      <c r="A115" s="8"/>
      <c r="B115" s="1"/>
      <c r="C115" s="1"/>
      <c r="D115" s="1"/>
      <c r="E115" s="1"/>
      <c r="F115" s="9"/>
    </row>
    <row r="116" spans="1:6">
      <c r="A116" s="8" t="s">
        <v>34</v>
      </c>
      <c r="B116" s="23">
        <f>2000*1024/1</f>
        <v>2048000</v>
      </c>
      <c r="C116" s="23" t="s">
        <v>14</v>
      </c>
      <c r="D116" s="1"/>
      <c r="E116" s="1"/>
      <c r="F116" s="9"/>
    </row>
    <row r="117" spans="1:6">
      <c r="A117" s="8"/>
      <c r="B117" s="1"/>
      <c r="C117" s="1"/>
      <c r="D117" s="1"/>
      <c r="E117" s="1"/>
      <c r="F117" s="9"/>
    </row>
    <row r="118" spans="1:6">
      <c r="A118" s="20" t="s">
        <v>58</v>
      </c>
      <c r="B118" s="21"/>
      <c r="C118" s="21"/>
      <c r="D118" s="1"/>
      <c r="E118" s="1"/>
      <c r="F118" s="9"/>
    </row>
    <row r="119" spans="1:6">
      <c r="A119" s="20" t="s">
        <v>59</v>
      </c>
      <c r="B119" s="21"/>
      <c r="C119" s="21"/>
      <c r="D119" s="1"/>
      <c r="E119" s="1"/>
      <c r="F119" s="9"/>
    </row>
    <row r="120" spans="1:6">
      <c r="A120" s="8"/>
      <c r="B120" s="1"/>
      <c r="C120" s="1"/>
      <c r="D120" s="1"/>
      <c r="E120" s="1"/>
      <c r="F120" s="9"/>
    </row>
    <row r="121" spans="1:6">
      <c r="A121" s="30" t="s">
        <v>60</v>
      </c>
      <c r="B121" s="31"/>
      <c r="C121" s="31"/>
      <c r="D121" s="31"/>
      <c r="E121" s="31"/>
      <c r="F121" s="32"/>
    </row>
    <row r="122" spans="1:6">
      <c r="A122" s="8"/>
      <c r="B122" s="1"/>
      <c r="C122" s="1"/>
      <c r="D122" s="1"/>
      <c r="E122" s="1"/>
      <c r="F122" s="9"/>
    </row>
    <row r="123" spans="1:6">
      <c r="A123" s="8" t="s">
        <v>61</v>
      </c>
      <c r="B123" s="1"/>
      <c r="C123" s="1"/>
      <c r="D123" s="1" t="s">
        <v>62</v>
      </c>
      <c r="E123" s="1"/>
      <c r="F123" s="9"/>
    </row>
    <row r="124" spans="1:6">
      <c r="A124" s="8"/>
      <c r="B124" s="1" t="s">
        <v>125</v>
      </c>
      <c r="C124" s="1"/>
      <c r="D124" s="1" t="s">
        <v>63</v>
      </c>
      <c r="E124" s="1"/>
      <c r="F124" s="9"/>
    </row>
    <row r="125" spans="1:6">
      <c r="A125" s="8"/>
      <c r="B125" s="1"/>
      <c r="C125" s="1"/>
      <c r="D125" s="1"/>
      <c r="E125" s="1"/>
      <c r="F125" s="9"/>
    </row>
    <row r="126" spans="1:6">
      <c r="A126" s="8" t="s">
        <v>34</v>
      </c>
      <c r="B126" s="1" t="s">
        <v>64</v>
      </c>
      <c r="C126" s="1"/>
      <c r="D126" s="1"/>
      <c r="E126" s="1"/>
      <c r="F126" s="9"/>
    </row>
    <row r="127" spans="1:6">
      <c r="A127" s="8"/>
      <c r="B127" s="22" t="s">
        <v>65</v>
      </c>
      <c r="C127" s="22"/>
      <c r="D127" s="1"/>
      <c r="E127" s="1"/>
      <c r="F127" s="9"/>
    </row>
    <row r="128" spans="1:6">
      <c r="A128" s="8"/>
      <c r="B128" s="1"/>
      <c r="C128" s="1"/>
      <c r="D128" s="1"/>
      <c r="E128" s="1"/>
      <c r="F128" s="9"/>
    </row>
    <row r="129" spans="1:6">
      <c r="A129" s="8" t="s">
        <v>34</v>
      </c>
      <c r="B129" s="28">
        <f>20000000*1/1048576</f>
        <v>19.073486328125</v>
      </c>
      <c r="C129" s="23" t="s">
        <v>16</v>
      </c>
      <c r="D129" s="1"/>
      <c r="E129" s="1"/>
      <c r="F129" s="9"/>
    </row>
    <row r="130" spans="1:6">
      <c r="A130" s="20" t="s">
        <v>58</v>
      </c>
      <c r="B130" s="21"/>
      <c r="C130" s="21"/>
      <c r="D130" s="1"/>
      <c r="E130" s="1"/>
      <c r="F130" s="9"/>
    </row>
    <row r="131" spans="1:6">
      <c r="A131" s="20" t="s">
        <v>66</v>
      </c>
      <c r="B131" s="21"/>
      <c r="C131" s="21"/>
      <c r="D131" s="1"/>
      <c r="E131" s="1"/>
      <c r="F131" s="9"/>
    </row>
    <row r="132" spans="1:6">
      <c r="A132" s="8"/>
      <c r="B132" s="1"/>
      <c r="C132" s="1"/>
      <c r="D132" s="1"/>
      <c r="E132" s="1"/>
      <c r="F132" s="9"/>
    </row>
    <row r="133" spans="1:6" ht="31.5" customHeight="1">
      <c r="A133" s="30" t="s">
        <v>67</v>
      </c>
      <c r="B133" s="31"/>
      <c r="C133" s="31"/>
      <c r="D133" s="31"/>
      <c r="E133" s="31"/>
      <c r="F133" s="32"/>
    </row>
    <row r="134" spans="1:6">
      <c r="A134" s="8" t="s">
        <v>68</v>
      </c>
      <c r="B134" s="1"/>
      <c r="C134" s="1"/>
      <c r="D134" s="1"/>
      <c r="E134" s="1"/>
      <c r="F134" s="9"/>
    </row>
    <row r="135" spans="1:6">
      <c r="A135" s="8" t="s">
        <v>69</v>
      </c>
      <c r="B135" s="1"/>
      <c r="C135" s="1" t="s">
        <v>70</v>
      </c>
      <c r="D135" s="1"/>
      <c r="E135" s="1"/>
      <c r="F135" s="9"/>
    </row>
    <row r="136" spans="1:6">
      <c r="A136" s="8" t="s">
        <v>71</v>
      </c>
      <c r="B136" s="1"/>
      <c r="C136" s="1"/>
      <c r="D136" s="1"/>
      <c r="E136" s="1"/>
      <c r="F136" s="9"/>
    </row>
    <row r="137" spans="1:6">
      <c r="A137" s="8" t="s">
        <v>127</v>
      </c>
      <c r="B137" s="1" t="s">
        <v>72</v>
      </c>
      <c r="C137" s="1"/>
      <c r="D137" s="1"/>
      <c r="E137" s="1"/>
      <c r="F137" s="9"/>
    </row>
    <row r="138" spans="1:6">
      <c r="A138" s="8" t="s">
        <v>34</v>
      </c>
      <c r="B138" s="1" t="s">
        <v>73</v>
      </c>
      <c r="C138" s="1"/>
      <c r="D138" s="1"/>
      <c r="E138" s="1"/>
      <c r="F138" s="9"/>
    </row>
    <row r="139" spans="1:6">
      <c r="A139" s="8"/>
      <c r="B139" s="22" t="s">
        <v>74</v>
      </c>
      <c r="C139" s="22"/>
      <c r="D139" s="1"/>
      <c r="E139" s="1"/>
      <c r="F139" s="9"/>
    </row>
    <row r="140" spans="1:6">
      <c r="A140" s="8"/>
      <c r="B140" s="1"/>
      <c r="C140" s="1"/>
      <c r="D140" s="1"/>
      <c r="E140" s="1"/>
      <c r="F140" s="9"/>
    </row>
    <row r="141" spans="1:6">
      <c r="A141" s="8" t="s">
        <v>34</v>
      </c>
      <c r="B141" s="23">
        <f>30000*1/50</f>
        <v>600</v>
      </c>
      <c r="C141" s="23" t="s">
        <v>98</v>
      </c>
      <c r="D141" s="1"/>
      <c r="E141" s="1"/>
      <c r="F141" s="9"/>
    </row>
    <row r="142" spans="1:6">
      <c r="A142" s="20" t="s">
        <v>58</v>
      </c>
      <c r="B142" s="21"/>
      <c r="C142" s="21"/>
      <c r="D142" s="1"/>
      <c r="E142" s="1"/>
      <c r="F142" s="9"/>
    </row>
    <row r="143" spans="1:6">
      <c r="A143" s="20" t="s">
        <v>75</v>
      </c>
      <c r="B143" s="21"/>
      <c r="C143" s="21"/>
      <c r="D143" s="1"/>
      <c r="E143" s="1"/>
      <c r="F143" s="9"/>
    </row>
    <row r="144" spans="1:6" ht="15.75" thickBot="1">
      <c r="A144" s="16"/>
      <c r="B144" s="17"/>
      <c r="C144" s="17"/>
      <c r="D144" s="17"/>
      <c r="E144" s="17"/>
      <c r="F144" s="18"/>
    </row>
    <row r="145" spans="1:6">
      <c r="A145" s="5"/>
      <c r="B145" s="6"/>
      <c r="C145" s="6"/>
      <c r="D145" s="6"/>
      <c r="E145" s="6"/>
      <c r="F145" s="7"/>
    </row>
    <row r="146" spans="1:6">
      <c r="A146" s="30" t="s">
        <v>76</v>
      </c>
      <c r="B146" s="31"/>
      <c r="C146" s="31"/>
      <c r="D146" s="31"/>
      <c r="E146" s="31"/>
      <c r="F146" s="32"/>
    </row>
    <row r="147" spans="1:6">
      <c r="A147" s="8"/>
      <c r="B147" s="1"/>
      <c r="C147" s="1"/>
      <c r="D147" s="1"/>
      <c r="E147" s="1"/>
      <c r="F147" s="9"/>
    </row>
    <row r="148" spans="1:6">
      <c r="A148" s="8" t="s">
        <v>77</v>
      </c>
      <c r="B148" s="1"/>
      <c r="C148" s="1" t="s">
        <v>62</v>
      </c>
      <c r="D148" s="1"/>
      <c r="E148" s="1"/>
      <c r="F148" s="9"/>
    </row>
    <row r="149" spans="1:6">
      <c r="A149" s="8" t="s">
        <v>78</v>
      </c>
      <c r="B149" s="1"/>
      <c r="C149" s="1" t="s">
        <v>128</v>
      </c>
      <c r="D149" s="1"/>
      <c r="E149" s="1"/>
      <c r="F149" s="9"/>
    </row>
    <row r="150" spans="1:6">
      <c r="A150" s="8"/>
      <c r="B150" s="1"/>
      <c r="C150" s="1"/>
      <c r="D150" s="1"/>
      <c r="E150" s="1"/>
      <c r="F150" s="9"/>
    </row>
    <row r="151" spans="1:6">
      <c r="A151" s="8" t="s">
        <v>34</v>
      </c>
      <c r="B151" s="1" t="s">
        <v>79</v>
      </c>
      <c r="C151" s="1"/>
      <c r="D151" s="1"/>
      <c r="E151" s="1"/>
      <c r="F151" s="9"/>
    </row>
    <row r="152" spans="1:6">
      <c r="A152" s="8"/>
      <c r="B152" s="22" t="s">
        <v>80</v>
      </c>
      <c r="C152" s="22"/>
      <c r="D152" s="1"/>
      <c r="E152" s="1"/>
      <c r="F152" s="9"/>
    </row>
    <row r="153" spans="1:6">
      <c r="A153" s="15" t="s">
        <v>34</v>
      </c>
      <c r="B153" s="23">
        <f>50012*1048576/1</f>
        <v>52441382912</v>
      </c>
      <c r="C153" s="23" t="s">
        <v>14</v>
      </c>
      <c r="D153" s="1"/>
      <c r="E153" s="1"/>
      <c r="F153" s="9"/>
    </row>
    <row r="154" spans="1:6">
      <c r="A154" s="8"/>
      <c r="B154" s="1"/>
      <c r="C154" s="1"/>
      <c r="D154" s="1"/>
      <c r="E154" s="1"/>
      <c r="F154" s="9"/>
    </row>
    <row r="155" spans="1:6">
      <c r="A155" s="15" t="s">
        <v>34</v>
      </c>
      <c r="B155" s="23" t="s">
        <v>81</v>
      </c>
      <c r="C155" s="1"/>
      <c r="D155" s="1"/>
      <c r="E155" s="1"/>
      <c r="F155" s="9"/>
    </row>
    <row r="156" spans="1:6">
      <c r="A156" s="8"/>
      <c r="B156" s="1"/>
      <c r="C156" s="1"/>
      <c r="D156" s="1"/>
      <c r="E156" s="1"/>
      <c r="F156" s="9"/>
    </row>
    <row r="157" spans="1:6">
      <c r="A157" s="8" t="s">
        <v>82</v>
      </c>
      <c r="B157" s="1"/>
      <c r="C157" s="1" t="s">
        <v>84</v>
      </c>
      <c r="D157" s="1"/>
      <c r="E157" s="1"/>
      <c r="F157" s="9"/>
    </row>
    <row r="158" spans="1:6">
      <c r="A158" s="1" t="s">
        <v>81</v>
      </c>
      <c r="B158" s="1"/>
      <c r="C158" s="1" t="s">
        <v>122</v>
      </c>
      <c r="D158" s="1"/>
      <c r="E158" s="1"/>
      <c r="F158" s="9"/>
    </row>
    <row r="159" spans="1:6">
      <c r="A159" s="8"/>
      <c r="B159" s="1"/>
      <c r="C159" s="1"/>
      <c r="D159" s="1"/>
      <c r="E159" s="1"/>
      <c r="F159" s="9"/>
    </row>
    <row r="160" spans="1:6">
      <c r="A160" s="8" t="s">
        <v>34</v>
      </c>
      <c r="B160" s="1" t="s">
        <v>83</v>
      </c>
      <c r="C160" s="1"/>
      <c r="D160" s="1"/>
      <c r="E160" s="1"/>
      <c r="F160" s="9"/>
    </row>
    <row r="161" spans="1:6">
      <c r="A161" s="8"/>
      <c r="B161" s="22" t="s">
        <v>85</v>
      </c>
      <c r="C161" s="22"/>
      <c r="D161" s="1"/>
      <c r="E161" s="1"/>
      <c r="F161" s="9"/>
    </row>
    <row r="162" spans="1:6">
      <c r="A162" s="8"/>
      <c r="B162" s="1"/>
      <c r="C162" s="1"/>
      <c r="D162" s="1"/>
      <c r="E162" s="1"/>
      <c r="F162" s="9"/>
    </row>
    <row r="163" spans="1:6">
      <c r="A163" s="15" t="s">
        <v>34</v>
      </c>
      <c r="B163" s="23">
        <f>50012*1024/1</f>
        <v>51212288</v>
      </c>
      <c r="C163" s="23" t="s">
        <v>4</v>
      </c>
      <c r="D163" s="1"/>
      <c r="E163" s="1"/>
      <c r="F163" s="9"/>
    </row>
    <row r="164" spans="1:6">
      <c r="A164" s="8"/>
      <c r="B164" s="1"/>
      <c r="C164" s="1"/>
      <c r="D164" s="1"/>
      <c r="E164" s="1"/>
      <c r="F164" s="9"/>
    </row>
    <row r="165" spans="1:6">
      <c r="A165" s="30" t="s">
        <v>86</v>
      </c>
      <c r="B165" s="31"/>
      <c r="C165" s="31"/>
      <c r="D165" s="31"/>
      <c r="E165" s="31"/>
      <c r="F165" s="32"/>
    </row>
    <row r="166" spans="1:6">
      <c r="A166" s="8"/>
      <c r="B166" s="1"/>
      <c r="C166" s="1"/>
      <c r="D166" s="1"/>
      <c r="E166" s="1"/>
      <c r="F166" s="9"/>
    </row>
    <row r="167" spans="1:6">
      <c r="A167" s="8" t="s">
        <v>87</v>
      </c>
      <c r="B167" s="1"/>
      <c r="C167" s="1" t="s">
        <v>84</v>
      </c>
      <c r="D167" s="1"/>
      <c r="E167" s="1"/>
      <c r="F167" s="9"/>
    </row>
    <row r="168" spans="1:6">
      <c r="A168" s="8" t="s">
        <v>88</v>
      </c>
      <c r="B168" s="1"/>
      <c r="C168" s="1"/>
      <c r="D168" s="1"/>
      <c r="E168" s="1"/>
      <c r="F168" s="9"/>
    </row>
    <row r="169" spans="1:6">
      <c r="A169" s="8"/>
      <c r="B169" s="1"/>
      <c r="C169" s="1"/>
      <c r="D169" s="1"/>
      <c r="E169" s="1"/>
      <c r="F169" s="9"/>
    </row>
    <row r="170" spans="1:6">
      <c r="A170" s="8" t="s">
        <v>34</v>
      </c>
      <c r="B170" s="1" t="s">
        <v>89</v>
      </c>
      <c r="C170" s="1"/>
      <c r="D170" s="1"/>
      <c r="E170" s="1"/>
      <c r="F170" s="9"/>
    </row>
    <row r="171" spans="1:6">
      <c r="A171" s="8"/>
      <c r="B171" s="22" t="s">
        <v>90</v>
      </c>
      <c r="C171" s="22"/>
      <c r="D171" s="1"/>
      <c r="E171" s="1"/>
      <c r="F171" s="9"/>
    </row>
    <row r="172" spans="1:6">
      <c r="A172" s="8"/>
      <c r="B172" s="1"/>
      <c r="C172" s="1"/>
      <c r="D172" s="1"/>
      <c r="E172" s="1"/>
      <c r="F172" s="9"/>
    </row>
    <row r="173" spans="1:6">
      <c r="A173" s="15" t="s">
        <v>34</v>
      </c>
      <c r="B173" s="24">
        <f>8*1/1024</f>
        <v>7.8125E-3</v>
      </c>
      <c r="C173" s="23" t="s">
        <v>16</v>
      </c>
      <c r="D173" s="1"/>
      <c r="E173" s="1"/>
      <c r="F173" s="9"/>
    </row>
    <row r="174" spans="1:6">
      <c r="A174" s="8"/>
      <c r="B174" s="1"/>
      <c r="C174" s="1"/>
      <c r="D174" s="1"/>
      <c r="E174" s="1"/>
      <c r="F174" s="9"/>
    </row>
    <row r="175" spans="1:6">
      <c r="A175" s="8" t="s">
        <v>93</v>
      </c>
      <c r="B175" s="1"/>
      <c r="C175" s="1" t="s">
        <v>94</v>
      </c>
      <c r="D175" s="1"/>
      <c r="E175" s="1"/>
      <c r="F175" s="9"/>
    </row>
    <row r="176" spans="1:6">
      <c r="A176" s="8" t="s">
        <v>91</v>
      </c>
      <c r="B176" s="1"/>
      <c r="C176" s="1" t="s">
        <v>92</v>
      </c>
      <c r="D176" s="1"/>
      <c r="E176" s="1"/>
      <c r="F176" s="9"/>
    </row>
    <row r="177" spans="1:6">
      <c r="A177" s="8"/>
      <c r="B177" s="1"/>
      <c r="C177" s="1"/>
      <c r="D177" s="1"/>
      <c r="E177" s="1"/>
      <c r="F177" s="9"/>
    </row>
    <row r="178" spans="1:6">
      <c r="A178" s="8" t="s">
        <v>34</v>
      </c>
      <c r="B178" s="1" t="s">
        <v>95</v>
      </c>
      <c r="C178" s="1"/>
      <c r="D178" s="1"/>
      <c r="E178" s="1"/>
      <c r="F178" s="9"/>
    </row>
    <row r="179" spans="1:6">
      <c r="A179" s="8"/>
      <c r="B179" s="22" t="s">
        <v>96</v>
      </c>
      <c r="C179" s="22"/>
      <c r="D179" s="1"/>
      <c r="E179" s="1"/>
      <c r="F179" s="9"/>
    </row>
    <row r="180" spans="1:6">
      <c r="A180" s="8"/>
      <c r="B180" s="1"/>
      <c r="C180" s="1"/>
      <c r="D180" s="1"/>
      <c r="E180" s="1"/>
      <c r="F180" s="9"/>
    </row>
    <row r="181" spans="1:6">
      <c r="A181" s="15" t="s">
        <v>97</v>
      </c>
      <c r="B181" s="23">
        <f>8*1024/1</f>
        <v>8192</v>
      </c>
      <c r="C181" s="23" t="s">
        <v>14</v>
      </c>
      <c r="D181" s="1"/>
      <c r="E181" s="1"/>
      <c r="F181" s="9"/>
    </row>
    <row r="182" spans="1:6">
      <c r="A182" s="8"/>
      <c r="B182" s="1"/>
      <c r="C182" s="1"/>
      <c r="D182" s="1"/>
      <c r="E182" s="1"/>
      <c r="F182" s="9"/>
    </row>
    <row r="183" spans="1:6">
      <c r="A183" s="30" t="s">
        <v>131</v>
      </c>
      <c r="B183" s="31"/>
      <c r="C183" s="31"/>
      <c r="D183" s="31"/>
      <c r="E183" s="31"/>
      <c r="F183" s="32"/>
    </row>
    <row r="184" spans="1:6">
      <c r="A184" s="8"/>
      <c r="B184" s="1"/>
      <c r="C184" s="1"/>
      <c r="D184" s="1"/>
      <c r="E184" s="1"/>
      <c r="F184" s="9"/>
    </row>
    <row r="185" spans="1:6">
      <c r="A185" s="8" t="s">
        <v>99</v>
      </c>
      <c r="B185" s="1"/>
      <c r="C185" s="1" t="s">
        <v>100</v>
      </c>
      <c r="D185" s="1"/>
      <c r="E185" s="1"/>
      <c r="F185" s="9"/>
    </row>
    <row r="186" spans="1:6">
      <c r="A186" s="8" t="s">
        <v>101</v>
      </c>
      <c r="B186" s="1"/>
      <c r="C186" s="1" t="s">
        <v>129</v>
      </c>
      <c r="D186" s="1"/>
      <c r="E186" s="1"/>
      <c r="F186" s="9"/>
    </row>
    <row r="187" spans="1:6">
      <c r="A187" s="8"/>
      <c r="B187" s="1"/>
      <c r="C187" s="1"/>
      <c r="D187" s="1"/>
      <c r="E187" s="1"/>
      <c r="F187" s="9"/>
    </row>
    <row r="188" spans="1:6">
      <c r="A188" s="8" t="s">
        <v>34</v>
      </c>
      <c r="B188" s="1" t="s">
        <v>102</v>
      </c>
      <c r="C188" s="1"/>
      <c r="D188" s="1"/>
      <c r="E188" s="1"/>
      <c r="F188" s="9"/>
    </row>
    <row r="189" spans="1:6">
      <c r="A189" s="8"/>
      <c r="B189" s="22" t="s">
        <v>103</v>
      </c>
      <c r="C189" s="22"/>
      <c r="D189" s="1"/>
      <c r="E189" s="1"/>
      <c r="F189" s="9"/>
    </row>
    <row r="190" spans="1:6">
      <c r="A190" s="8"/>
      <c r="B190" s="1"/>
      <c r="C190" s="1"/>
      <c r="D190" s="1"/>
      <c r="E190" s="1"/>
      <c r="F190" s="9"/>
    </row>
    <row r="191" spans="1:6">
      <c r="A191" s="15" t="s">
        <v>34</v>
      </c>
      <c r="B191" s="23">
        <f>20000*8/1</f>
        <v>160000</v>
      </c>
      <c r="C191" s="23" t="s">
        <v>104</v>
      </c>
      <c r="D191" s="1"/>
      <c r="E191" s="1"/>
      <c r="F191" s="9"/>
    </row>
    <row r="192" spans="1:6">
      <c r="A192" s="29" t="s">
        <v>58</v>
      </c>
      <c r="B192" s="29"/>
      <c r="C192" s="29"/>
      <c r="D192" s="29"/>
      <c r="E192" s="21"/>
      <c r="F192" s="9"/>
    </row>
    <row r="193" spans="1:6">
      <c r="A193" s="29" t="s">
        <v>130</v>
      </c>
      <c r="B193" s="29"/>
      <c r="C193" s="29"/>
      <c r="D193" s="29"/>
      <c r="E193" s="21"/>
      <c r="F193" s="9"/>
    </row>
    <row r="194" spans="1:6">
      <c r="A194" s="8"/>
      <c r="B194" s="1"/>
      <c r="C194" s="1"/>
      <c r="D194" s="1"/>
      <c r="E194" s="1"/>
      <c r="F194" s="9"/>
    </row>
    <row r="195" spans="1:6">
      <c r="A195" s="30" t="s">
        <v>105</v>
      </c>
      <c r="B195" s="31"/>
      <c r="C195" s="31"/>
      <c r="D195" s="31"/>
      <c r="E195" s="31"/>
      <c r="F195" s="32"/>
    </row>
    <row r="196" spans="1:6">
      <c r="A196" s="8"/>
      <c r="B196" s="1"/>
      <c r="C196" s="1"/>
      <c r="D196" s="1"/>
      <c r="E196" s="1"/>
      <c r="F196" s="9"/>
    </row>
    <row r="197" spans="1:6">
      <c r="A197" s="8" t="s">
        <v>106</v>
      </c>
      <c r="B197" s="1"/>
      <c r="C197" s="1">
        <v>1073741824</v>
      </c>
      <c r="D197" s="1" t="s">
        <v>104</v>
      </c>
      <c r="E197" s="1"/>
      <c r="F197" s="9"/>
    </row>
    <row r="198" spans="1:6">
      <c r="A198" s="8" t="s">
        <v>107</v>
      </c>
      <c r="B198" s="1"/>
      <c r="C198" s="1" t="s">
        <v>108</v>
      </c>
      <c r="D198" s="1"/>
      <c r="E198" s="1"/>
      <c r="F198" s="9"/>
    </row>
    <row r="199" spans="1:6">
      <c r="A199" s="8"/>
      <c r="B199" s="1"/>
      <c r="C199" s="1"/>
      <c r="D199" s="1"/>
      <c r="E199" s="1"/>
      <c r="F199" s="9"/>
    </row>
    <row r="200" spans="1:6">
      <c r="A200" s="8" t="s">
        <v>34</v>
      </c>
      <c r="B200" s="1" t="s">
        <v>109</v>
      </c>
      <c r="C200" s="1"/>
      <c r="D200" s="1"/>
      <c r="E200" s="1"/>
      <c r="F200" s="9"/>
    </row>
    <row r="201" spans="1:6">
      <c r="A201" s="8"/>
      <c r="B201" s="22" t="s">
        <v>110</v>
      </c>
      <c r="C201" s="22"/>
      <c r="D201" s="1"/>
      <c r="E201" s="1"/>
      <c r="F201" s="9"/>
    </row>
    <row r="202" spans="1:6">
      <c r="A202" s="8"/>
      <c r="B202" s="1"/>
      <c r="C202" s="1"/>
      <c r="D202" s="1"/>
      <c r="E202" s="1"/>
      <c r="F202" s="9"/>
    </row>
    <row r="203" spans="1:6">
      <c r="A203" s="8" t="s">
        <v>34</v>
      </c>
      <c r="B203" s="27">
        <f>220000000*1/1073741824</f>
        <v>0.20489096641540527</v>
      </c>
      <c r="C203" s="23" t="s">
        <v>4</v>
      </c>
      <c r="D203" s="1"/>
      <c r="E203" s="1"/>
      <c r="F203" s="9"/>
    </row>
    <row r="204" spans="1:6">
      <c r="A204" s="20" t="s">
        <v>58</v>
      </c>
      <c r="B204" s="21"/>
      <c r="C204" s="1"/>
      <c r="D204" s="1"/>
      <c r="E204" s="1"/>
      <c r="F204" s="9"/>
    </row>
    <row r="205" spans="1:6" ht="15.75" thickBot="1">
      <c r="A205" s="25" t="s">
        <v>111</v>
      </c>
      <c r="B205" s="26"/>
      <c r="C205" s="17"/>
      <c r="D205" s="17"/>
      <c r="E205" s="17"/>
      <c r="F205" s="18"/>
    </row>
  </sheetData>
  <mergeCells count="14">
    <mergeCell ref="A165:F165"/>
    <mergeCell ref="A183:F183"/>
    <mergeCell ref="A195:F195"/>
    <mergeCell ref="A78:F78"/>
    <mergeCell ref="A106:F106"/>
    <mergeCell ref="A121:F121"/>
    <mergeCell ref="A133:F133"/>
    <mergeCell ref="A146:F146"/>
    <mergeCell ref="A68:F68"/>
    <mergeCell ref="A2:F2"/>
    <mergeCell ref="A4:F4"/>
    <mergeCell ref="A13:F14"/>
    <mergeCell ref="A19:F19"/>
    <mergeCell ref="A15:F16"/>
  </mergeCells>
  <printOptions gridLines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alexgiragil</dc:creator>
  <cp:lastModifiedBy>Casino Plaza Botero</cp:lastModifiedBy>
  <cp:lastPrinted>2014-02-24T20:14:43Z</cp:lastPrinted>
  <dcterms:created xsi:type="dcterms:W3CDTF">2014-02-24T20:11:02Z</dcterms:created>
  <dcterms:modified xsi:type="dcterms:W3CDTF">2014-02-25T19:22:47Z</dcterms:modified>
</cp:coreProperties>
</file>